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durrant\Documents\Amateur Radio\Antennas\HB9SL VP2E wire directional HF antenna\"/>
    </mc:Choice>
  </mc:AlternateContent>
  <xr:revisionPtr revIDLastSave="0" documentId="8_{FFFEE0AC-CFDF-4D41-8E17-2D3ECF8323AC}" xr6:coauthVersionLast="40" xr6:coauthVersionMax="40" xr10:uidLastSave="{00000000-0000-0000-0000-000000000000}"/>
  <bookViews>
    <workbookView xWindow="0" yWindow="0" windowWidth="20490" windowHeight="7545" xr2:uid="{06037873-CFCB-4BC4-953C-ED612C84394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6" i="1" l="1"/>
  <c r="J18" i="1" l="1"/>
  <c r="J6" i="1"/>
  <c r="I17" i="1"/>
  <c r="I16" i="1"/>
  <c r="I15" i="1"/>
  <c r="I14" i="1"/>
  <c r="I13" i="1"/>
  <c r="I12" i="1"/>
  <c r="I11" i="1"/>
  <c r="I10" i="1"/>
  <c r="I9" i="1"/>
  <c r="I8" i="1"/>
  <c r="I7" i="1"/>
  <c r="I18" i="1"/>
  <c r="I6" i="1"/>
  <c r="J17" i="1"/>
  <c r="J16" i="1"/>
  <c r="J15" i="1"/>
  <c r="J14" i="1"/>
  <c r="J13" i="1"/>
  <c r="J12" i="1"/>
  <c r="J10" i="1"/>
  <c r="J9" i="1"/>
  <c r="J8" i="1"/>
  <c r="J7" i="1"/>
  <c r="J11" i="1"/>
  <c r="C18" i="1" l="1"/>
  <c r="C17" i="1"/>
  <c r="C16" i="1"/>
  <c r="C15" i="1"/>
  <c r="C14" i="1"/>
  <c r="C13" i="1"/>
  <c r="C12" i="1"/>
  <c r="C10" i="1"/>
  <c r="C9" i="1"/>
  <c r="C8" i="1"/>
  <c r="C7" i="1"/>
  <c r="C11" i="1"/>
  <c r="F18" i="1"/>
  <c r="F17" i="1"/>
  <c r="F16" i="1"/>
  <c r="F15" i="1"/>
  <c r="F14" i="1"/>
  <c r="F13" i="1"/>
  <c r="F12" i="1"/>
  <c r="F10" i="1"/>
  <c r="F9" i="1"/>
  <c r="F8" i="1"/>
  <c r="F7" i="1"/>
  <c r="E18" i="1"/>
  <c r="E17" i="1"/>
  <c r="E16" i="1"/>
  <c r="E15" i="1"/>
  <c r="E14" i="1"/>
  <c r="E13" i="1"/>
  <c r="E12" i="1"/>
  <c r="E10" i="1"/>
  <c r="E9" i="1"/>
  <c r="E8" i="1"/>
  <c r="E7" i="1"/>
  <c r="F11" i="1"/>
  <c r="E11" i="1"/>
  <c r="D18" i="1"/>
  <c r="D17" i="1"/>
  <c r="D16" i="1"/>
  <c r="D15" i="1"/>
  <c r="D14" i="1"/>
  <c r="D13" i="1"/>
  <c r="D12" i="1"/>
  <c r="D10" i="1"/>
  <c r="D9" i="1"/>
  <c r="D8" i="1"/>
  <c r="D7" i="1"/>
  <c r="D11" i="1"/>
  <c r="H18" i="1" l="1"/>
  <c r="H17" i="1"/>
  <c r="H16" i="1"/>
  <c r="H15" i="1"/>
  <c r="H14" i="1"/>
  <c r="H13" i="1"/>
  <c r="H12" i="1"/>
  <c r="H11" i="1"/>
  <c r="H10" i="1"/>
  <c r="H9" i="1"/>
  <c r="H8" i="1"/>
  <c r="H7" i="1"/>
  <c r="H6" i="1"/>
  <c r="D6" i="1" l="1"/>
  <c r="F6" i="1" s="1"/>
  <c r="E6" i="1"/>
  <c r="G8" i="1"/>
  <c r="G12" i="1"/>
  <c r="G16" i="1"/>
  <c r="G17" i="1"/>
  <c r="G15" i="1"/>
  <c r="G6" i="1"/>
  <c r="G10" i="1"/>
  <c r="G14" i="1"/>
  <c r="G18" i="1"/>
  <c r="G13" i="1"/>
  <c r="G11" i="1"/>
  <c r="G9" i="1"/>
  <c r="G7" i="1"/>
</calcChain>
</file>

<file path=xl/sharedStrings.xml><?xml version="1.0" encoding="utf-8"?>
<sst xmlns="http://schemas.openxmlformats.org/spreadsheetml/2006/main" count="10" uniqueCount="10">
  <si>
    <t>VP2E antenna dimensions calculator</t>
  </si>
  <si>
    <t>Frequncy (MHz)</t>
  </si>
  <si>
    <t>endpoints minimum height (m)</t>
  </si>
  <si>
    <t>Short section length (m)</t>
  </si>
  <si>
    <t>Total long section length(m)</t>
  </si>
  <si>
    <t>Distance feed-pt to top(m)</t>
  </si>
  <si>
    <t>Min.mast height (m)</t>
  </si>
  <si>
    <t>ground length to peg (m)</t>
  </si>
  <si>
    <t>wave length (m)</t>
  </si>
  <si>
    <t>Both cords length (m)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</si>
</sst>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59996337778862885"/>
        <bgColor indexed="64"/>
      </patternFill>
    </fill>
    <fill>
      <patternFill patternType="solid">
        <fgColor rgb="FFEAEAB2"/>
        <bgColor indexed="64"/>
      </patternFill>
    </fill>
  </fills>
  <borders count="16">
    <border>
      <left/>
      <right/>
      <top/>
      <bottom/>
      <diagonal/>
    </border>
    <border>
      <left style="double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double">
        <color auto="1"/>
      </bottom>
      <diagonal/>
    </border>
    <border>
      <left style="double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double">
        <color auto="1"/>
      </right>
      <top/>
      <bottom style="thin">
        <color auto="1"/>
      </bottom>
      <diagonal/>
    </border>
    <border>
      <left style="double">
        <color auto="1"/>
      </left>
      <right style="thin">
        <color auto="1"/>
      </right>
      <top style="double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 style="double">
        <color auto="1"/>
      </bottom>
      <diagonal/>
    </border>
    <border>
      <left style="thin">
        <color auto="1"/>
      </left>
      <right/>
      <top style="double">
        <color auto="1"/>
      </top>
      <bottom style="double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2" borderId="8" xfId="0" applyFill="1" applyBorder="1" applyAlignment="1" applyProtection="1">
      <alignment wrapText="1"/>
    </xf>
    <xf numFmtId="0" fontId="0" fillId="2" borderId="9" xfId="0" applyFill="1" applyBorder="1" applyAlignment="1" applyProtection="1">
      <alignment wrapText="1"/>
    </xf>
    <xf numFmtId="0" fontId="1" fillId="0" borderId="0" xfId="0" applyFont="1"/>
    <xf numFmtId="0" fontId="0" fillId="2" borderId="7" xfId="0" applyFill="1" applyBorder="1" applyAlignment="1" applyProtection="1">
      <alignment wrapText="1"/>
    </xf>
    <xf numFmtId="2" fontId="0" fillId="0" borderId="5" xfId="0" applyNumberFormat="1" applyBorder="1" applyAlignment="1" applyProtection="1">
      <alignment horizontal="center"/>
      <protection hidden="1"/>
    </xf>
    <xf numFmtId="2" fontId="0" fillId="0" borderId="2" xfId="0" applyNumberFormat="1" applyBorder="1" applyAlignment="1" applyProtection="1">
      <alignment horizontal="center"/>
      <protection hidden="1"/>
    </xf>
    <xf numFmtId="0" fontId="0" fillId="2" borderId="10" xfId="0" applyFill="1" applyBorder="1" applyAlignment="1" applyProtection="1">
      <alignment wrapText="1"/>
    </xf>
    <xf numFmtId="2" fontId="0" fillId="0" borderId="11" xfId="0" applyNumberFormat="1" applyBorder="1" applyAlignment="1" applyProtection="1">
      <alignment horizontal="center"/>
      <protection hidden="1"/>
    </xf>
    <xf numFmtId="2" fontId="0" fillId="0" borderId="12" xfId="0" applyNumberFormat="1" applyBorder="1" applyAlignment="1" applyProtection="1">
      <alignment horizontal="center"/>
      <protection hidden="1"/>
    </xf>
    <xf numFmtId="164" fontId="0" fillId="0" borderId="11" xfId="0" applyNumberFormat="1" applyFont="1" applyBorder="1" applyAlignment="1" applyProtection="1">
      <alignment horizontal="center"/>
    </xf>
    <xf numFmtId="164" fontId="0" fillId="0" borderId="14" xfId="0" applyNumberFormat="1" applyFont="1" applyBorder="1" applyAlignment="1" applyProtection="1">
      <alignment horizontal="center"/>
    </xf>
    <xf numFmtId="164" fontId="0" fillId="0" borderId="12" xfId="0" applyNumberFormat="1" applyFont="1" applyBorder="1" applyAlignment="1" applyProtection="1">
      <alignment horizontal="center"/>
    </xf>
    <xf numFmtId="2" fontId="0" fillId="0" borderId="15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0" borderId="2" xfId="0" applyNumberFormat="1" applyBorder="1" applyAlignment="1">
      <alignment horizontal="center"/>
    </xf>
    <xf numFmtId="2" fontId="0" fillId="0" borderId="3" xfId="0" applyNumberFormat="1" applyBorder="1" applyAlignment="1">
      <alignment horizontal="center"/>
    </xf>
    <xf numFmtId="2" fontId="0" fillId="0" borderId="5" xfId="0" applyNumberFormat="1" applyBorder="1" applyAlignment="1">
      <alignment horizontal="center"/>
    </xf>
    <xf numFmtId="2" fontId="0" fillId="0" borderId="6" xfId="0" applyNumberFormat="1" applyBorder="1" applyAlignment="1">
      <alignment horizontal="center"/>
    </xf>
    <xf numFmtId="164" fontId="0" fillId="3" borderId="4" xfId="0" applyNumberFormat="1" applyFill="1" applyBorder="1" applyAlignment="1" applyProtection="1">
      <alignment horizontal="right"/>
      <protection locked="0"/>
    </xf>
    <xf numFmtId="164" fontId="0" fillId="3" borderId="1" xfId="0" applyNumberFormat="1" applyFill="1" applyBorder="1" applyAlignment="1" applyProtection="1">
      <alignment horizontal="right"/>
      <protection locked="0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AEAB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1A0282-263C-4486-BEF9-508369085F89}">
  <dimension ref="B2:J19"/>
  <sheetViews>
    <sheetView tabSelected="1" workbookViewId="0">
      <selection activeCell="C6" sqref="C6"/>
    </sheetView>
  </sheetViews>
  <sheetFormatPr defaultRowHeight="15" x14ac:dyDescent="0.25"/>
  <cols>
    <col min="2" max="2" width="9.28515625" customWidth="1"/>
    <col min="3" max="3" width="10.7109375" customWidth="1"/>
    <col min="4" max="4" width="11.7109375" customWidth="1"/>
    <col min="5" max="5" width="10" customWidth="1"/>
    <col min="8" max="8" width="10" bestFit="1" customWidth="1"/>
  </cols>
  <sheetData>
    <row r="2" spans="2:10" ht="26.25" x14ac:dyDescent="0.4">
      <c r="D2" s="3" t="s">
        <v>0</v>
      </c>
    </row>
    <row r="4" spans="2:10" ht="4.5" customHeight="1" thickBot="1" x14ac:dyDescent="0.3"/>
    <row r="5" spans="2:10" ht="44.25" customHeight="1" thickTop="1" thickBot="1" x14ac:dyDescent="0.3">
      <c r="B5" s="4" t="s">
        <v>1</v>
      </c>
      <c r="C5" s="1" t="s">
        <v>2</v>
      </c>
      <c r="D5" s="1" t="s">
        <v>3</v>
      </c>
      <c r="E5" s="1" t="s">
        <v>4</v>
      </c>
      <c r="F5" s="1" t="s">
        <v>5</v>
      </c>
      <c r="G5" s="7" t="s">
        <v>6</v>
      </c>
      <c r="H5" s="7" t="s">
        <v>8</v>
      </c>
      <c r="I5" s="1" t="s">
        <v>9</v>
      </c>
      <c r="J5" s="2" t="s">
        <v>7</v>
      </c>
    </row>
    <row r="6" spans="2:10" ht="15.75" thickTop="1" x14ac:dyDescent="0.25">
      <c r="B6" s="19">
        <v>1.9</v>
      </c>
      <c r="C6" s="5">
        <f t="shared" ref="C6:C10" si="0">IFERROR(0.0285*H6,"")</f>
        <v>4.49688687</v>
      </c>
      <c r="D6" s="5">
        <f t="shared" ref="D6:D10" si="1">IFERROR(0.3*H6,"")</f>
        <v>47.335651263157892</v>
      </c>
      <c r="E6" s="5">
        <f t="shared" ref="E6:E10" si="2">IFERROR(2*0.495*H6-D6,"")</f>
        <v>108.87199790526316</v>
      </c>
      <c r="F6" s="5">
        <f t="shared" ref="F6:F10" si="3">IFERROR(0.495*H6-D6,"")</f>
        <v>30.768173321052636</v>
      </c>
      <c r="G6" s="8">
        <f>IFERROR(0.18*H6,"")</f>
        <v>28.401390757894735</v>
      </c>
      <c r="H6" s="10">
        <f>IFERROR((299792458/B6)/1000000,"")</f>
        <v>157.78550421052631</v>
      </c>
      <c r="I6" s="17">
        <f>IFERROR(C6/COS(70),"")</f>
        <v>7.1005061082716407</v>
      </c>
      <c r="J6" s="18">
        <f>IFERROR(C6*TAN(70),"")</f>
        <v>5.4950155115362955</v>
      </c>
    </row>
    <row r="7" spans="2:10" x14ac:dyDescent="0.25">
      <c r="B7" s="19">
        <v>3.69</v>
      </c>
      <c r="C7" s="5">
        <f t="shared" si="0"/>
        <v>2.3154702040650412</v>
      </c>
      <c r="D7" s="5">
        <f t="shared" si="1"/>
        <v>24.373370569105692</v>
      </c>
      <c r="E7" s="5">
        <f t="shared" si="2"/>
        <v>56.058752308943099</v>
      </c>
      <c r="F7" s="5">
        <f t="shared" si="3"/>
        <v>15.842690869918702</v>
      </c>
      <c r="G7" s="8">
        <f t="shared" ref="G7:G18" si="4">IFERROR(0.18*H7,"")</f>
        <v>14.624022341463416</v>
      </c>
      <c r="H7" s="11">
        <f t="shared" ref="H7:H18" si="5">IFERROR((299792458/B7)/1000000,"")</f>
        <v>81.244568563685647</v>
      </c>
      <c r="I7" s="13">
        <f t="shared" ref="I7:I17" si="6">IFERROR(C7/COS(70),"")</f>
        <v>3.6560871560206292</v>
      </c>
      <c r="J7" s="14">
        <f t="shared" ref="J7:J10" si="7">C7*TAN(70)</f>
        <v>2.8294117810078494</v>
      </c>
    </row>
    <row r="8" spans="2:10" x14ac:dyDescent="0.25">
      <c r="B8" s="19">
        <v>5.36</v>
      </c>
      <c r="C8" s="5">
        <f t="shared" si="0"/>
        <v>1.5940457188432833</v>
      </c>
      <c r="D8" s="5">
        <f t="shared" si="1"/>
        <v>16.779428619402982</v>
      </c>
      <c r="E8" s="5">
        <f t="shared" si="2"/>
        <v>38.592685824626855</v>
      </c>
      <c r="F8" s="5">
        <f t="shared" si="3"/>
        <v>10.906628602611939</v>
      </c>
      <c r="G8" s="8">
        <f t="shared" si="4"/>
        <v>10.067657171641789</v>
      </c>
      <c r="H8" s="11">
        <f t="shared" si="5"/>
        <v>55.931428731343274</v>
      </c>
      <c r="I8" s="13">
        <f t="shared" si="6"/>
        <v>2.5169704488276334</v>
      </c>
      <c r="J8" s="14">
        <f t="shared" si="7"/>
        <v>1.9478599761042834</v>
      </c>
    </row>
    <row r="9" spans="2:10" x14ac:dyDescent="0.25">
      <c r="B9" s="19">
        <v>7.09</v>
      </c>
      <c r="C9" s="5">
        <f t="shared" si="0"/>
        <v>1.2050895702397744</v>
      </c>
      <c r="D9" s="5">
        <f t="shared" si="1"/>
        <v>12.685153370944994</v>
      </c>
      <c r="E9" s="5">
        <f t="shared" si="2"/>
        <v>29.17585275317348</v>
      </c>
      <c r="F9" s="5">
        <f t="shared" si="3"/>
        <v>8.2453496911142441</v>
      </c>
      <c r="G9" s="8">
        <f t="shared" si="4"/>
        <v>7.6110920225669956</v>
      </c>
      <c r="H9" s="11">
        <f t="shared" si="5"/>
        <v>42.283844569816644</v>
      </c>
      <c r="I9" s="13">
        <f t="shared" si="6"/>
        <v>1.9028154591983242</v>
      </c>
      <c r="J9" s="14">
        <f t="shared" si="7"/>
        <v>1.4725711525978789</v>
      </c>
    </row>
    <row r="10" spans="2:10" x14ac:dyDescent="0.25">
      <c r="B10" s="19">
        <v>10.130000000000001</v>
      </c>
      <c r="C10" s="5">
        <f t="shared" si="0"/>
        <v>0.84344373672260609</v>
      </c>
      <c r="D10" s="5">
        <f t="shared" si="1"/>
        <v>8.8783551233958526</v>
      </c>
      <c r="E10" s="5">
        <f t="shared" si="2"/>
        <v>20.42021678381046</v>
      </c>
      <c r="F10" s="5">
        <f t="shared" si="3"/>
        <v>5.7709308302073037</v>
      </c>
      <c r="G10" s="8">
        <f t="shared" si="4"/>
        <v>5.3270130740375112</v>
      </c>
      <c r="H10" s="11">
        <f t="shared" si="5"/>
        <v>29.594517077986175</v>
      </c>
      <c r="I10" s="13">
        <f t="shared" si="6"/>
        <v>1.3317829818081064</v>
      </c>
      <c r="J10" s="14">
        <f t="shared" si="7"/>
        <v>1.0306544394786734</v>
      </c>
    </row>
    <row r="11" spans="2:10" x14ac:dyDescent="0.25">
      <c r="B11" s="19">
        <v>14.285</v>
      </c>
      <c r="C11" s="5">
        <f>IFERROR(0.0285*H11,"")</f>
        <v>0.59811585950297519</v>
      </c>
      <c r="D11" s="5">
        <f>IFERROR(0.3*H11,"")</f>
        <v>6.2959564158207906</v>
      </c>
      <c r="E11" s="5">
        <f>IFERROR(2*0.495*H11-D11,"")</f>
        <v>14.480699756387821</v>
      </c>
      <c r="F11" s="5">
        <f>IFERROR(0.495*H11-D11,"")</f>
        <v>4.0923716702835149</v>
      </c>
      <c r="G11" s="8">
        <f t="shared" si="4"/>
        <v>3.7775738494924744</v>
      </c>
      <c r="H11" s="11">
        <f t="shared" si="5"/>
        <v>20.986521386069303</v>
      </c>
      <c r="I11" s="13">
        <f t="shared" si="6"/>
        <v>0.94441453312678469</v>
      </c>
      <c r="J11" s="14">
        <f>C11*TAN(70)</f>
        <v>0.73087360671466306</v>
      </c>
    </row>
    <row r="12" spans="2:10" x14ac:dyDescent="0.25">
      <c r="B12" s="19">
        <v>18.13</v>
      </c>
      <c r="C12" s="5">
        <f t="shared" ref="C12:C18" si="8">IFERROR(0.0285*H12,"")</f>
        <v>0.47126779111969114</v>
      </c>
      <c r="D12" s="5">
        <f t="shared" ref="D12:D18" si="9">IFERROR(0.3*H12,"")</f>
        <v>4.9607135907335902</v>
      </c>
      <c r="E12" s="5">
        <f t="shared" ref="E12:E18" si="10">IFERROR(2*0.495*H12-D12,"")</f>
        <v>11.409641258687259</v>
      </c>
      <c r="F12" s="5">
        <f t="shared" ref="F12:F18" si="11">IFERROR(0.495*H12-D12,"")</f>
        <v>3.2244638339768343</v>
      </c>
      <c r="G12" s="8">
        <f t="shared" si="4"/>
        <v>2.9764281544401543</v>
      </c>
      <c r="H12" s="11">
        <f t="shared" si="5"/>
        <v>16.535711969111969</v>
      </c>
      <c r="I12" s="13">
        <f t="shared" si="6"/>
        <v>0.74412364069035397</v>
      </c>
      <c r="J12" s="14">
        <f t="shared" ref="J12:J17" si="12">C12*TAN(70)</f>
        <v>0.57587035145719589</v>
      </c>
    </row>
    <row r="13" spans="2:10" x14ac:dyDescent="0.25">
      <c r="B13" s="19">
        <v>21.285</v>
      </c>
      <c r="C13" s="5">
        <f t="shared" si="8"/>
        <v>0.40141343918252292</v>
      </c>
      <c r="D13" s="5">
        <f t="shared" si="9"/>
        <v>4.2254046229739251</v>
      </c>
      <c r="E13" s="5">
        <f t="shared" si="10"/>
        <v>9.7184306328400289</v>
      </c>
      <c r="F13" s="5">
        <f t="shared" si="11"/>
        <v>2.7465130049330515</v>
      </c>
      <c r="G13" s="8">
        <f t="shared" si="4"/>
        <v>2.535242773784355</v>
      </c>
      <c r="H13" s="11">
        <f t="shared" si="5"/>
        <v>14.084682076579751</v>
      </c>
      <c r="I13" s="13">
        <f t="shared" si="6"/>
        <v>0.63382483465896733</v>
      </c>
      <c r="J13" s="14">
        <f t="shared" si="12"/>
        <v>0.49051113328254459</v>
      </c>
    </row>
    <row r="14" spans="2:10" x14ac:dyDescent="0.25">
      <c r="B14" s="19">
        <v>24.95</v>
      </c>
      <c r="C14" s="5">
        <f t="shared" si="8"/>
        <v>0.34244829871743487</v>
      </c>
      <c r="D14" s="5">
        <f t="shared" si="9"/>
        <v>3.6047189338677352</v>
      </c>
      <c r="E14" s="5">
        <f t="shared" si="10"/>
        <v>8.2908535478957912</v>
      </c>
      <c r="F14" s="5">
        <f t="shared" si="11"/>
        <v>2.343067307014028</v>
      </c>
      <c r="G14" s="8">
        <f t="shared" si="4"/>
        <v>2.162831360320641</v>
      </c>
      <c r="H14" s="11">
        <f t="shared" si="5"/>
        <v>12.015729779559118</v>
      </c>
      <c r="I14" s="13">
        <f t="shared" si="6"/>
        <v>0.5407199040367181</v>
      </c>
      <c r="J14" s="14">
        <f t="shared" si="12"/>
        <v>0.41845809506689224</v>
      </c>
    </row>
    <row r="15" spans="2:10" x14ac:dyDescent="0.25">
      <c r="B15" s="19">
        <v>28.36</v>
      </c>
      <c r="C15" s="5">
        <f t="shared" si="8"/>
        <v>0.30127239255994359</v>
      </c>
      <c r="D15" s="5">
        <f t="shared" si="9"/>
        <v>3.1712883427362484</v>
      </c>
      <c r="E15" s="5">
        <f t="shared" si="10"/>
        <v>7.29396318829337</v>
      </c>
      <c r="F15" s="5">
        <f t="shared" si="11"/>
        <v>2.061337422778561</v>
      </c>
      <c r="G15" s="8">
        <f t="shared" si="4"/>
        <v>1.9027730056417489</v>
      </c>
      <c r="H15" s="11">
        <f t="shared" si="5"/>
        <v>10.570961142454161</v>
      </c>
      <c r="I15" s="13">
        <f t="shared" si="6"/>
        <v>0.47570386479958104</v>
      </c>
      <c r="J15" s="14">
        <f t="shared" si="12"/>
        <v>0.36814278814946971</v>
      </c>
    </row>
    <row r="16" spans="2:10" x14ac:dyDescent="0.25">
      <c r="B16" s="19">
        <v>50.5</v>
      </c>
      <c r="C16" s="5">
        <f t="shared" si="8"/>
        <v>0.16918980302970296</v>
      </c>
      <c r="D16" s="5">
        <f t="shared" si="9"/>
        <v>1.7809452950495048</v>
      </c>
      <c r="E16" s="5">
        <f t="shared" si="10"/>
        <v>4.096174178613861</v>
      </c>
      <c r="F16" s="5">
        <f t="shared" si="11"/>
        <v>1.1576144417821781</v>
      </c>
      <c r="G16" s="8">
        <f t="shared" si="4"/>
        <v>1.0685671770297029</v>
      </c>
      <c r="H16" s="11">
        <f t="shared" si="5"/>
        <v>5.9364843168316828</v>
      </c>
      <c r="I16" s="13">
        <f t="shared" si="6"/>
        <v>0.26714775456863599</v>
      </c>
      <c r="J16" s="14">
        <f t="shared" si="12"/>
        <v>0.2067431578597814</v>
      </c>
    </row>
    <row r="17" spans="2:10" x14ac:dyDescent="0.25">
      <c r="B17" s="19">
        <v>70.174999999999997</v>
      </c>
      <c r="C17" s="5">
        <f t="shared" si="8"/>
        <v>0.12175397296758105</v>
      </c>
      <c r="D17" s="5">
        <f t="shared" si="9"/>
        <v>1.2816207680798004</v>
      </c>
      <c r="E17" s="5">
        <f t="shared" si="10"/>
        <v>2.9477277665835415</v>
      </c>
      <c r="F17" s="5">
        <f t="shared" si="11"/>
        <v>0.83305349925187056</v>
      </c>
      <c r="G17" s="8">
        <f t="shared" si="4"/>
        <v>0.76897246084788029</v>
      </c>
      <c r="H17" s="11">
        <f t="shared" si="5"/>
        <v>4.2720692269326683</v>
      </c>
      <c r="I17" s="13">
        <f t="shared" si="6"/>
        <v>0.19224740442773236</v>
      </c>
      <c r="J17" s="14">
        <f t="shared" si="12"/>
        <v>0.14877847484031295</v>
      </c>
    </row>
    <row r="18" spans="2:10" ht="15.75" thickBot="1" x14ac:dyDescent="0.3">
      <c r="B18" s="20"/>
      <c r="C18" s="6" t="str">
        <f t="shared" si="8"/>
        <v/>
      </c>
      <c r="D18" s="6" t="str">
        <f t="shared" si="9"/>
        <v/>
      </c>
      <c r="E18" s="6" t="str">
        <f t="shared" si="10"/>
        <v/>
      </c>
      <c r="F18" s="6" t="str">
        <f t="shared" si="11"/>
        <v/>
      </c>
      <c r="G18" s="9" t="str">
        <f t="shared" si="4"/>
        <v/>
      </c>
      <c r="H18" s="12" t="str">
        <f t="shared" si="5"/>
        <v/>
      </c>
      <c r="I18" s="15" t="str">
        <f>IFERROR(C18/COS(70),"")</f>
        <v/>
      </c>
      <c r="J18" s="16" t="str">
        <f>IFERROR(C18*TAN(70),"")</f>
        <v/>
      </c>
    </row>
    <row r="19" spans="2:10" ht="15.75" thickTop="1" x14ac:dyDescent="0.25"/>
  </sheetData>
  <sheetProtection algorithmName="SHA-512" hashValue="9MjpXdhNfiiNWbsx91H/abYGOOxC3rfBOEsFaol80jnb4srVQftQDvorjFEtHmNsmc+OD1ym3/rwQNWe4jo9vQ==" saltValue="6Ugs0Me3+f2puDzy9T1Jhg==" spinCount="100000" sheet="1" objects="1" scenarios="1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edurrant</dc:creator>
  <cp:lastModifiedBy>edurrant</cp:lastModifiedBy>
  <dcterms:created xsi:type="dcterms:W3CDTF">2019-01-12T16:46:45Z</dcterms:created>
  <dcterms:modified xsi:type="dcterms:W3CDTF">2019-01-17T19:31:57Z</dcterms:modified>
</cp:coreProperties>
</file>